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marvel" sheetId="1" r:id="rId1"/>
  </sheets>
  <definedNames>
    <definedName name="_xlnm._FilterDatabase" localSheetId="0" hidden="1">marvel!$A$1:$S$25</definedName>
  </definedNames>
  <calcPr calcId="144525"/>
</workbook>
</file>

<file path=xl/sharedStrings.xml><?xml version="1.0" encoding="utf-8"?>
<sst xmlns="http://schemas.openxmlformats.org/spreadsheetml/2006/main" count="41" uniqueCount="41">
  <si>
    <t>number</t>
  </si>
  <si>
    <t>movie</t>
  </si>
  <si>
    <t>rating_people</t>
  </si>
  <si>
    <t>rating_stars</t>
  </si>
  <si>
    <t>start5</t>
  </si>
  <si>
    <t>start4</t>
  </si>
  <si>
    <t>start3</t>
  </si>
  <si>
    <t>start2</t>
  </si>
  <si>
    <t>start1</t>
  </si>
  <si>
    <t>people*start5*5</t>
  </si>
  <si>
    <t>people*start4*4</t>
  </si>
  <si>
    <t>people*start3*3</t>
  </si>
  <si>
    <t>people*start2*2</t>
  </si>
  <si>
    <t>people*start1*1</t>
  </si>
  <si>
    <t>average_stars</t>
  </si>
  <si>
    <t>average_stars*2</t>
  </si>
  <si>
    <t>bayes_score</t>
  </si>
  <si>
    <t>rank_stars</t>
  </si>
  <si>
    <t>rank_bayes</t>
  </si>
  <si>
    <t>《钢铁侠》</t>
  </si>
  <si>
    <t>《无敌浩克》</t>
  </si>
  <si>
    <t>《钢铁侠2》</t>
  </si>
  <si>
    <t>《雷神》</t>
  </si>
  <si>
    <t>《美国队长》</t>
  </si>
  <si>
    <t>《复仇者联盟》</t>
  </si>
  <si>
    <t>《钢铁侠3》</t>
  </si>
  <si>
    <t>《雷神2》</t>
  </si>
  <si>
    <t>《美国队长2》</t>
  </si>
  <si>
    <t>《银河护卫队》</t>
  </si>
  <si>
    <t>《复仇者联盟2》</t>
  </si>
  <si>
    <t>《蚁人》</t>
  </si>
  <si>
    <t>《美国队长3》</t>
  </si>
  <si>
    <t>《奇异博士》</t>
  </si>
  <si>
    <t>《银河护卫队2》</t>
  </si>
  <si>
    <t>《蜘蛛侠：英雄归来》</t>
  </si>
  <si>
    <t>《雷神3》</t>
  </si>
  <si>
    <t>《黑豹》</t>
  </si>
  <si>
    <t>《复仇者联盟3》</t>
  </si>
  <si>
    <t>《蚁人2》</t>
  </si>
  <si>
    <t>《惊奇队长》</t>
  </si>
  <si>
    <t>《复仇者联盟4》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</si>
</sst>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%"/>
    <numFmt numFmtId="177" formatCode="0.0_ "/>
    <numFmt numFmtId="178" formatCode="0_ "/>
    <numFmt numFmtId="179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b/>
      <sz val="9"/>
      <color rgb="FF333333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178" fontId="0" fillId="0" borderId="0" xfId="0" applyNumberFormat="1" applyBorder="1"/>
    <xf numFmtId="177" fontId="0" fillId="0" borderId="0" xfId="0" applyNumberFormat="1" applyBorder="1"/>
    <xf numFmtId="176" fontId="0" fillId="0" borderId="0" xfId="0" applyNumberFormat="1" applyBorder="1"/>
    <xf numFmtId="178" fontId="0" fillId="0" borderId="0" xfId="0" applyNumberFormat="1"/>
    <xf numFmtId="14" fontId="1" fillId="0" borderId="0" xfId="0" applyNumberFormat="1" applyFont="1" applyAlignment="1">
      <alignment horizontal="left" vertical="center" wrapText="1"/>
    </xf>
    <xf numFmtId="179" fontId="0" fillId="0" borderId="0" xfId="0" applyNumberFormat="1" applyBorder="1"/>
    <xf numFmtId="17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C29" sqref="C29"/>
    </sheetView>
  </sheetViews>
  <sheetFormatPr defaultColWidth="9" defaultRowHeight="13.5"/>
  <cols>
    <col min="2" max="2" width="16.875" customWidth="1"/>
    <col min="3" max="3" width="14.875" customWidth="1"/>
    <col min="4" max="4" width="13.75" customWidth="1"/>
    <col min="5" max="9" width="7.375" customWidth="1"/>
    <col min="10" max="14" width="17.125" customWidth="1"/>
    <col min="15" max="15" width="14.875" customWidth="1"/>
    <col min="16" max="16" width="17.125" customWidth="1"/>
    <col min="17" max="17" width="12.625" customWidth="1"/>
    <col min="18" max="19" width="11.5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s="1">
        <v>1</v>
      </c>
      <c r="B2" s="2" t="s">
        <v>19</v>
      </c>
      <c r="C2" s="3">
        <v>352730</v>
      </c>
      <c r="D2" s="4">
        <v>8.1</v>
      </c>
      <c r="E2" s="5">
        <v>0.295</v>
      </c>
      <c r="F2" s="5">
        <v>0.498</v>
      </c>
      <c r="G2" s="5">
        <v>0.193</v>
      </c>
      <c r="H2" s="5">
        <v>0.011</v>
      </c>
      <c r="I2" s="5">
        <v>0.002</v>
      </c>
      <c r="J2" s="3">
        <f t="shared" ref="J2:J23" si="0">C2*E2*5</f>
        <v>520276.75</v>
      </c>
      <c r="K2" s="3">
        <f t="shared" ref="K2:K23" si="1">C2*F2*4</f>
        <v>702638.16</v>
      </c>
      <c r="L2" s="3">
        <f t="shared" ref="L2:L23" si="2">C2*G2*3</f>
        <v>204230.67</v>
      </c>
      <c r="M2" s="3">
        <f t="shared" ref="M2:M23" si="3">C2*H2*2</f>
        <v>7760.06</v>
      </c>
      <c r="N2" s="3">
        <f t="shared" ref="N2:N23" si="4">C2*I2*1</f>
        <v>705.46</v>
      </c>
      <c r="O2" s="8">
        <f t="shared" ref="O2:O23" si="5">SUM(J2:N2)/C2</f>
        <v>4.07</v>
      </c>
      <c r="P2" s="4">
        <f t="shared" ref="P2:P23" si="6">O2*2</f>
        <v>8.14</v>
      </c>
      <c r="Q2" s="1">
        <v>3.93782270244399</v>
      </c>
      <c r="R2" s="1">
        <v>2</v>
      </c>
      <c r="S2" s="1">
        <v>4</v>
      </c>
    </row>
    <row r="3" spans="1:19">
      <c r="A3" s="1">
        <v>2</v>
      </c>
      <c r="B3" s="2" t="s">
        <v>20</v>
      </c>
      <c r="C3" s="3">
        <v>131918</v>
      </c>
      <c r="D3" s="4">
        <v>6.9</v>
      </c>
      <c r="E3" s="5">
        <v>0.099</v>
      </c>
      <c r="F3" s="5">
        <v>0.344</v>
      </c>
      <c r="G3" s="5">
        <v>0.496</v>
      </c>
      <c r="H3" s="5">
        <v>0.056</v>
      </c>
      <c r="I3" s="5">
        <v>0.006</v>
      </c>
      <c r="J3" s="3">
        <f t="shared" si="0"/>
        <v>65299.41</v>
      </c>
      <c r="K3" s="3">
        <f t="shared" si="1"/>
        <v>181519.168</v>
      </c>
      <c r="L3" s="3">
        <f t="shared" si="2"/>
        <v>196293.984</v>
      </c>
      <c r="M3" s="3">
        <f t="shared" si="3"/>
        <v>14774.816</v>
      </c>
      <c r="N3" s="3">
        <f t="shared" si="4"/>
        <v>791.508</v>
      </c>
      <c r="O3" s="8">
        <f t="shared" si="5"/>
        <v>3.477</v>
      </c>
      <c r="P3" s="4">
        <f t="shared" si="6"/>
        <v>6.954</v>
      </c>
      <c r="Q3" s="1">
        <v>3.69634257736463</v>
      </c>
      <c r="R3" s="1">
        <v>19</v>
      </c>
      <c r="S3" s="1">
        <v>17</v>
      </c>
    </row>
    <row r="4" spans="1:19">
      <c r="A4" s="1">
        <v>3</v>
      </c>
      <c r="B4" s="2" t="s">
        <v>21</v>
      </c>
      <c r="C4" s="3">
        <v>272601</v>
      </c>
      <c r="D4" s="4">
        <v>7.5</v>
      </c>
      <c r="E4" s="5">
        <v>0.183</v>
      </c>
      <c r="F4" s="5">
        <v>0.427</v>
      </c>
      <c r="G4" s="5">
        <v>0.349</v>
      </c>
      <c r="H4" s="5">
        <v>0.036</v>
      </c>
      <c r="I4" s="5">
        <v>0.005</v>
      </c>
      <c r="J4" s="3">
        <f t="shared" si="0"/>
        <v>249429.915</v>
      </c>
      <c r="K4" s="3">
        <f t="shared" si="1"/>
        <v>465602.508</v>
      </c>
      <c r="L4" s="3">
        <f t="shared" si="2"/>
        <v>285413.247</v>
      </c>
      <c r="M4" s="3">
        <f t="shared" si="3"/>
        <v>19627.272</v>
      </c>
      <c r="N4" s="3">
        <f t="shared" si="4"/>
        <v>1363.005</v>
      </c>
      <c r="O4" s="8">
        <f t="shared" si="5"/>
        <v>3.747</v>
      </c>
      <c r="P4" s="4">
        <f t="shared" si="6"/>
        <v>7.494</v>
      </c>
      <c r="Q4" s="1">
        <v>3.76934808916727</v>
      </c>
      <c r="R4" s="1">
        <v>12</v>
      </c>
      <c r="S4" s="1">
        <v>11</v>
      </c>
    </row>
    <row r="5" spans="1:19">
      <c r="A5" s="1">
        <v>4</v>
      </c>
      <c r="B5" s="2" t="s">
        <v>22</v>
      </c>
      <c r="C5" s="3">
        <v>211175</v>
      </c>
      <c r="D5" s="4">
        <v>6.9</v>
      </c>
      <c r="E5" s="5">
        <v>0.112</v>
      </c>
      <c r="F5" s="5">
        <v>0.331</v>
      </c>
      <c r="G5" s="5">
        <v>0.476</v>
      </c>
      <c r="H5" s="5">
        <v>0.072</v>
      </c>
      <c r="I5" s="5">
        <v>0.01</v>
      </c>
      <c r="J5" s="3">
        <f t="shared" si="0"/>
        <v>118258</v>
      </c>
      <c r="K5" s="3">
        <f t="shared" si="1"/>
        <v>279595.7</v>
      </c>
      <c r="L5" s="3">
        <f t="shared" si="2"/>
        <v>301557.9</v>
      </c>
      <c r="M5" s="3">
        <f t="shared" si="3"/>
        <v>30409.2</v>
      </c>
      <c r="N5" s="3">
        <f t="shared" si="4"/>
        <v>2111.75</v>
      </c>
      <c r="O5" s="8">
        <f t="shared" si="5"/>
        <v>3.466</v>
      </c>
      <c r="P5" s="4">
        <f t="shared" si="6"/>
        <v>6.932</v>
      </c>
      <c r="Q5" s="1">
        <v>3.65873819783961</v>
      </c>
      <c r="R5" s="1">
        <v>19</v>
      </c>
      <c r="S5" s="1">
        <v>18</v>
      </c>
    </row>
    <row r="6" spans="1:19">
      <c r="A6" s="1">
        <v>5</v>
      </c>
      <c r="B6" s="2" t="s">
        <v>23</v>
      </c>
      <c r="C6" s="3">
        <v>234210</v>
      </c>
      <c r="D6" s="4">
        <v>6.9</v>
      </c>
      <c r="E6" s="5">
        <v>0.119</v>
      </c>
      <c r="F6" s="5">
        <v>0.317</v>
      </c>
      <c r="G6" s="5">
        <v>0.46</v>
      </c>
      <c r="H6" s="5">
        <v>0.088</v>
      </c>
      <c r="I6" s="5">
        <v>0.015</v>
      </c>
      <c r="J6" s="3">
        <f t="shared" si="0"/>
        <v>139354.95</v>
      </c>
      <c r="K6" s="3">
        <f t="shared" si="1"/>
        <v>296978.28</v>
      </c>
      <c r="L6" s="3">
        <f t="shared" si="2"/>
        <v>323209.8</v>
      </c>
      <c r="M6" s="3">
        <f t="shared" si="3"/>
        <v>41220.96</v>
      </c>
      <c r="N6" s="3">
        <f t="shared" si="4"/>
        <v>3513.15</v>
      </c>
      <c r="O6" s="8">
        <f t="shared" si="5"/>
        <v>3.434</v>
      </c>
      <c r="P6" s="4">
        <f t="shared" si="6"/>
        <v>6.868</v>
      </c>
      <c r="Q6" s="1">
        <v>3.63692442251665</v>
      </c>
      <c r="R6" s="1">
        <v>19</v>
      </c>
      <c r="S6" s="1">
        <v>20</v>
      </c>
    </row>
    <row r="7" spans="1:19">
      <c r="A7" s="1">
        <v>6</v>
      </c>
      <c r="B7" s="2" t="s">
        <v>24</v>
      </c>
      <c r="C7" s="3">
        <v>456742</v>
      </c>
      <c r="D7" s="4">
        <v>8.1</v>
      </c>
      <c r="E7" s="5">
        <v>0.315</v>
      </c>
      <c r="F7" s="5">
        <v>0.465</v>
      </c>
      <c r="G7" s="5">
        <v>0.195</v>
      </c>
      <c r="H7" s="5">
        <v>0.019</v>
      </c>
      <c r="I7" s="5">
        <v>0.005</v>
      </c>
      <c r="J7" s="3">
        <f t="shared" si="0"/>
        <v>719368.65</v>
      </c>
      <c r="K7" s="3">
        <f t="shared" si="1"/>
        <v>849540.12</v>
      </c>
      <c r="L7" s="3">
        <f t="shared" si="2"/>
        <v>267194.07</v>
      </c>
      <c r="M7" s="3">
        <f t="shared" si="3"/>
        <v>17356.196</v>
      </c>
      <c r="N7" s="3">
        <f t="shared" si="4"/>
        <v>2283.71</v>
      </c>
      <c r="O7" s="8">
        <f t="shared" si="5"/>
        <v>4.063</v>
      </c>
      <c r="P7" s="4">
        <f t="shared" si="6"/>
        <v>8.126</v>
      </c>
      <c r="Q7" s="1">
        <v>3.95153152781745</v>
      </c>
      <c r="R7" s="1">
        <v>2</v>
      </c>
      <c r="S7" s="1">
        <v>3</v>
      </c>
    </row>
    <row r="8" spans="1:19">
      <c r="A8" s="1">
        <v>7</v>
      </c>
      <c r="B8" s="2" t="s">
        <v>25</v>
      </c>
      <c r="C8" s="3">
        <v>304744</v>
      </c>
      <c r="D8" s="4">
        <v>7.7</v>
      </c>
      <c r="E8" s="5">
        <v>0.225</v>
      </c>
      <c r="F8" s="5">
        <v>0.459</v>
      </c>
      <c r="G8" s="5">
        <v>0.282</v>
      </c>
      <c r="H8" s="5">
        <v>0.028</v>
      </c>
      <c r="I8" s="5">
        <v>0.006</v>
      </c>
      <c r="J8" s="3">
        <f t="shared" si="0"/>
        <v>342837</v>
      </c>
      <c r="K8" s="3">
        <f t="shared" si="1"/>
        <v>559509.984</v>
      </c>
      <c r="L8" s="3">
        <f t="shared" si="2"/>
        <v>257813.424</v>
      </c>
      <c r="M8" s="3">
        <f t="shared" si="3"/>
        <v>17065.664</v>
      </c>
      <c r="N8" s="3">
        <f t="shared" si="4"/>
        <v>1828.464</v>
      </c>
      <c r="O8" s="8">
        <f t="shared" si="5"/>
        <v>3.869</v>
      </c>
      <c r="P8" s="4">
        <f t="shared" si="6"/>
        <v>7.738</v>
      </c>
      <c r="Q8" s="1">
        <v>3.82837995468715</v>
      </c>
      <c r="R8" s="1">
        <v>9</v>
      </c>
      <c r="S8" s="1">
        <v>9</v>
      </c>
    </row>
    <row r="9" spans="1:19">
      <c r="A9" s="1">
        <v>8</v>
      </c>
      <c r="B9" s="2" t="s">
        <v>26</v>
      </c>
      <c r="C9" s="3">
        <v>225847</v>
      </c>
      <c r="D9" s="4">
        <v>7.4</v>
      </c>
      <c r="E9" s="5">
        <v>0.159</v>
      </c>
      <c r="F9" s="5">
        <v>0.432</v>
      </c>
      <c r="G9" s="5">
        <v>0.364</v>
      </c>
      <c r="H9" s="5">
        <v>0.038</v>
      </c>
      <c r="I9" s="5">
        <v>0.006</v>
      </c>
      <c r="J9" s="3">
        <f t="shared" si="0"/>
        <v>179548.365</v>
      </c>
      <c r="K9" s="3">
        <f t="shared" si="1"/>
        <v>390263.616</v>
      </c>
      <c r="L9" s="3">
        <f t="shared" si="2"/>
        <v>246624.924</v>
      </c>
      <c r="M9" s="3">
        <f t="shared" si="3"/>
        <v>17164.372</v>
      </c>
      <c r="N9" s="3">
        <f t="shared" si="4"/>
        <v>1355.082</v>
      </c>
      <c r="O9" s="8">
        <f t="shared" si="5"/>
        <v>3.697</v>
      </c>
      <c r="P9" s="4">
        <f t="shared" si="6"/>
        <v>7.394</v>
      </c>
      <c r="Q9" s="1">
        <v>3.75032697885519</v>
      </c>
      <c r="R9" s="1">
        <v>13</v>
      </c>
      <c r="S9" s="1">
        <v>12</v>
      </c>
    </row>
    <row r="10" spans="1:19">
      <c r="A10" s="1">
        <v>9</v>
      </c>
      <c r="B10" s="2" t="s">
        <v>27</v>
      </c>
      <c r="C10" s="3">
        <v>311514</v>
      </c>
      <c r="D10" s="4">
        <v>8</v>
      </c>
      <c r="E10" s="5">
        <v>0.256</v>
      </c>
      <c r="F10" s="5">
        <v>0.496</v>
      </c>
      <c r="G10" s="5">
        <v>0.227</v>
      </c>
      <c r="H10" s="5">
        <v>0.017</v>
      </c>
      <c r="I10" s="5">
        <v>0.004</v>
      </c>
      <c r="J10" s="3">
        <f t="shared" si="0"/>
        <v>398737.92</v>
      </c>
      <c r="K10" s="3">
        <f t="shared" si="1"/>
        <v>618043.776</v>
      </c>
      <c r="L10" s="3">
        <f t="shared" si="2"/>
        <v>212141.034</v>
      </c>
      <c r="M10" s="3">
        <f t="shared" si="3"/>
        <v>10591.476</v>
      </c>
      <c r="N10" s="3">
        <f t="shared" si="4"/>
        <v>1246.056</v>
      </c>
      <c r="O10" s="8">
        <f t="shared" si="5"/>
        <v>3.983</v>
      </c>
      <c r="P10" s="4">
        <f t="shared" si="6"/>
        <v>7.966</v>
      </c>
      <c r="Q10" s="1">
        <v>3.88569422179105</v>
      </c>
      <c r="R10" s="1">
        <v>5</v>
      </c>
      <c r="S10" s="1">
        <v>7</v>
      </c>
    </row>
    <row r="11" spans="1:19">
      <c r="A11" s="1">
        <v>10</v>
      </c>
      <c r="B11" s="2" t="s">
        <v>28</v>
      </c>
      <c r="C11" s="3">
        <v>343714</v>
      </c>
      <c r="D11" s="4">
        <v>8</v>
      </c>
      <c r="E11" s="5">
        <v>0.286</v>
      </c>
      <c r="F11" s="5">
        <v>0.48</v>
      </c>
      <c r="G11" s="5">
        <v>0.208</v>
      </c>
      <c r="H11" s="5">
        <v>0.021</v>
      </c>
      <c r="I11" s="5">
        <v>0.005</v>
      </c>
      <c r="J11" s="3">
        <f t="shared" si="0"/>
        <v>491511.02</v>
      </c>
      <c r="K11" s="3">
        <f t="shared" si="1"/>
        <v>659930.88</v>
      </c>
      <c r="L11" s="3">
        <f t="shared" si="2"/>
        <v>214477.536</v>
      </c>
      <c r="M11" s="3">
        <f t="shared" si="3"/>
        <v>14435.988</v>
      </c>
      <c r="N11" s="3">
        <f t="shared" si="4"/>
        <v>1718.57</v>
      </c>
      <c r="O11" s="8">
        <f t="shared" si="5"/>
        <v>4.021</v>
      </c>
      <c r="P11" s="4">
        <f t="shared" si="6"/>
        <v>8.042</v>
      </c>
      <c r="Q11" s="1">
        <v>3.91035784467457</v>
      </c>
      <c r="R11" s="1">
        <v>5</v>
      </c>
      <c r="S11" s="1">
        <v>5</v>
      </c>
    </row>
    <row r="12" spans="1:19">
      <c r="A12" s="1">
        <v>11</v>
      </c>
      <c r="B12" s="2" t="s">
        <v>29</v>
      </c>
      <c r="C12" s="3">
        <v>345652</v>
      </c>
      <c r="D12" s="4">
        <v>7.4</v>
      </c>
      <c r="E12" s="5">
        <v>0.176</v>
      </c>
      <c r="F12" s="5">
        <v>0.405</v>
      </c>
      <c r="G12" s="5">
        <v>0.36</v>
      </c>
      <c r="H12" s="5">
        <v>0.049</v>
      </c>
      <c r="I12" s="5">
        <v>0.01</v>
      </c>
      <c r="J12" s="3">
        <f t="shared" si="0"/>
        <v>304173.76</v>
      </c>
      <c r="K12" s="3">
        <f t="shared" si="1"/>
        <v>559956.24</v>
      </c>
      <c r="L12" s="3">
        <f t="shared" si="2"/>
        <v>373304.16</v>
      </c>
      <c r="M12" s="3">
        <f t="shared" si="3"/>
        <v>33873.896</v>
      </c>
      <c r="N12" s="3">
        <f t="shared" si="4"/>
        <v>3456.52</v>
      </c>
      <c r="O12" s="8">
        <f t="shared" si="5"/>
        <v>3.688</v>
      </c>
      <c r="P12" s="4">
        <f t="shared" si="6"/>
        <v>7.376</v>
      </c>
      <c r="Q12" s="1">
        <v>3.73590174535843</v>
      </c>
      <c r="R12" s="1">
        <v>13</v>
      </c>
      <c r="S12" s="1">
        <v>15</v>
      </c>
    </row>
    <row r="13" spans="1:19">
      <c r="A13" s="1">
        <v>12</v>
      </c>
      <c r="B13" s="2" t="s">
        <v>30</v>
      </c>
      <c r="C13" s="3">
        <v>314417</v>
      </c>
      <c r="D13" s="4">
        <v>7.6</v>
      </c>
      <c r="E13" s="5">
        <v>0.172</v>
      </c>
      <c r="F13" s="5">
        <v>0.501</v>
      </c>
      <c r="G13" s="5">
        <v>0.301</v>
      </c>
      <c r="H13" s="5">
        <v>0.022</v>
      </c>
      <c r="I13" s="5">
        <v>0.004</v>
      </c>
      <c r="J13" s="3">
        <f t="shared" si="0"/>
        <v>270398.62</v>
      </c>
      <c r="K13" s="3">
        <f t="shared" si="1"/>
        <v>630091.668</v>
      </c>
      <c r="L13" s="3">
        <f t="shared" si="2"/>
        <v>283918.551</v>
      </c>
      <c r="M13" s="3">
        <f t="shared" si="3"/>
        <v>13834.348</v>
      </c>
      <c r="N13" s="3">
        <f t="shared" si="4"/>
        <v>1257.668</v>
      </c>
      <c r="O13" s="8">
        <f t="shared" si="5"/>
        <v>3.815</v>
      </c>
      <c r="P13" s="4">
        <f t="shared" si="6"/>
        <v>7.63</v>
      </c>
      <c r="Q13" s="1">
        <v>3.80194083433252</v>
      </c>
      <c r="R13" s="1">
        <v>10</v>
      </c>
      <c r="S13" s="1">
        <v>10</v>
      </c>
    </row>
    <row r="14" spans="1:19">
      <c r="A14" s="1">
        <v>13</v>
      </c>
      <c r="B14" s="2" t="s">
        <v>31</v>
      </c>
      <c r="C14" s="3">
        <v>330249</v>
      </c>
      <c r="D14" s="4">
        <v>7.8</v>
      </c>
      <c r="E14" s="5">
        <v>0.256</v>
      </c>
      <c r="F14" s="5">
        <v>0.446</v>
      </c>
      <c r="G14" s="5">
        <v>0.256</v>
      </c>
      <c r="H14" s="5">
        <v>0.032</v>
      </c>
      <c r="I14" s="5">
        <v>0.011</v>
      </c>
      <c r="J14" s="3">
        <f t="shared" si="0"/>
        <v>422718.72</v>
      </c>
      <c r="K14" s="3">
        <f t="shared" si="1"/>
        <v>589164.216</v>
      </c>
      <c r="L14" s="3">
        <f t="shared" si="2"/>
        <v>253631.232</v>
      </c>
      <c r="M14" s="3">
        <f t="shared" si="3"/>
        <v>21135.936</v>
      </c>
      <c r="N14" s="3">
        <f t="shared" si="4"/>
        <v>3632.739</v>
      </c>
      <c r="O14" s="8">
        <f t="shared" si="5"/>
        <v>3.907</v>
      </c>
      <c r="P14" s="4">
        <f t="shared" si="6"/>
        <v>7.814</v>
      </c>
      <c r="Q14" s="1">
        <v>3.84950346359444</v>
      </c>
      <c r="R14" s="1">
        <v>8</v>
      </c>
      <c r="S14" s="1">
        <v>8</v>
      </c>
    </row>
    <row r="15" spans="1:19">
      <c r="A15" s="1">
        <v>14</v>
      </c>
      <c r="B15" s="2" t="s">
        <v>32</v>
      </c>
      <c r="C15" s="3">
        <v>392469</v>
      </c>
      <c r="D15" s="4">
        <v>7.6</v>
      </c>
      <c r="E15" s="5">
        <v>0.189</v>
      </c>
      <c r="F15" s="5">
        <v>0.472</v>
      </c>
      <c r="G15" s="5">
        <v>0.301</v>
      </c>
      <c r="H15" s="5">
        <v>0.033</v>
      </c>
      <c r="I15" s="5">
        <v>0.005</v>
      </c>
      <c r="J15" s="3">
        <f t="shared" si="0"/>
        <v>370883.205</v>
      </c>
      <c r="K15" s="3">
        <f t="shared" si="1"/>
        <v>740981.472</v>
      </c>
      <c r="L15" s="3">
        <f t="shared" si="2"/>
        <v>354399.507</v>
      </c>
      <c r="M15" s="3">
        <f t="shared" si="3"/>
        <v>25902.954</v>
      </c>
      <c r="N15" s="3">
        <f t="shared" si="4"/>
        <v>1962.345</v>
      </c>
      <c r="O15" s="8">
        <f t="shared" si="5"/>
        <v>3.807</v>
      </c>
      <c r="P15" s="4">
        <f t="shared" si="6"/>
        <v>7.614</v>
      </c>
      <c r="Q15" s="1">
        <v>3.58249359792969</v>
      </c>
      <c r="R15" s="1">
        <v>10</v>
      </c>
      <c r="S15" s="1">
        <v>21</v>
      </c>
    </row>
    <row r="16" spans="1:19">
      <c r="A16" s="1">
        <v>15</v>
      </c>
      <c r="B16" s="2" t="s">
        <v>33</v>
      </c>
      <c r="C16" s="3">
        <v>323444</v>
      </c>
      <c r="D16" s="4">
        <v>8</v>
      </c>
      <c r="E16" s="5">
        <v>0.284</v>
      </c>
      <c r="F16" s="5">
        <v>0.467</v>
      </c>
      <c r="G16" s="5">
        <v>0.222</v>
      </c>
      <c r="H16" s="5">
        <v>0.023</v>
      </c>
      <c r="I16" s="5">
        <v>0.005</v>
      </c>
      <c r="J16" s="3">
        <f t="shared" si="0"/>
        <v>459290.48</v>
      </c>
      <c r="K16" s="3">
        <f t="shared" si="1"/>
        <v>604193.392</v>
      </c>
      <c r="L16" s="3">
        <f t="shared" si="2"/>
        <v>215413.704</v>
      </c>
      <c r="M16" s="3">
        <f t="shared" si="3"/>
        <v>14878.424</v>
      </c>
      <c r="N16" s="3">
        <f t="shared" si="4"/>
        <v>1617.22</v>
      </c>
      <c r="O16" s="8">
        <f t="shared" si="5"/>
        <v>4.005</v>
      </c>
      <c r="P16" s="4">
        <f t="shared" si="6"/>
        <v>8.01</v>
      </c>
      <c r="Q16" s="1">
        <v>3.89870083414869</v>
      </c>
      <c r="R16" s="1">
        <v>5</v>
      </c>
      <c r="S16" s="1">
        <v>6</v>
      </c>
    </row>
    <row r="17" spans="1:19">
      <c r="A17" s="1">
        <v>16</v>
      </c>
      <c r="B17" s="2" t="s">
        <v>34</v>
      </c>
      <c r="C17" s="3">
        <v>286741</v>
      </c>
      <c r="D17" s="4">
        <v>7.4</v>
      </c>
      <c r="E17" s="5">
        <v>0.143</v>
      </c>
      <c r="F17" s="5">
        <v>0.453</v>
      </c>
      <c r="G17" s="5">
        <v>0.357</v>
      </c>
      <c r="H17" s="5">
        <v>0.039</v>
      </c>
      <c r="I17" s="5">
        <v>0.008</v>
      </c>
      <c r="J17" s="3">
        <f t="shared" si="0"/>
        <v>205019.815</v>
      </c>
      <c r="K17" s="3">
        <f t="shared" si="1"/>
        <v>519574.692</v>
      </c>
      <c r="L17" s="3">
        <f t="shared" si="2"/>
        <v>307099.611</v>
      </c>
      <c r="M17" s="3">
        <f t="shared" si="3"/>
        <v>22365.798</v>
      </c>
      <c r="N17" s="3">
        <f t="shared" si="4"/>
        <v>2293.928</v>
      </c>
      <c r="O17" s="8">
        <f t="shared" si="5"/>
        <v>3.684</v>
      </c>
      <c r="P17" s="4">
        <f t="shared" si="6"/>
        <v>7.368</v>
      </c>
      <c r="Q17" s="1">
        <v>3.73869506215129</v>
      </c>
      <c r="R17" s="1">
        <v>13</v>
      </c>
      <c r="S17" s="1">
        <v>14</v>
      </c>
    </row>
    <row r="18" spans="1:19">
      <c r="A18" s="1">
        <v>17</v>
      </c>
      <c r="B18" s="2" t="s">
        <v>35</v>
      </c>
      <c r="C18" s="3">
        <v>284969</v>
      </c>
      <c r="D18" s="4">
        <v>7.4</v>
      </c>
      <c r="E18" s="5">
        <v>0.158</v>
      </c>
      <c r="F18" s="5">
        <v>0.441</v>
      </c>
      <c r="G18" s="5">
        <v>0.35</v>
      </c>
      <c r="H18" s="5">
        <v>0.044</v>
      </c>
      <c r="I18" s="5">
        <v>0.007</v>
      </c>
      <c r="J18" s="3">
        <f t="shared" si="0"/>
        <v>225125.51</v>
      </c>
      <c r="K18" s="3">
        <f t="shared" si="1"/>
        <v>502685.316</v>
      </c>
      <c r="L18" s="3">
        <f t="shared" si="2"/>
        <v>299217.45</v>
      </c>
      <c r="M18" s="3">
        <f t="shared" si="3"/>
        <v>25077.272</v>
      </c>
      <c r="N18" s="3">
        <f t="shared" si="4"/>
        <v>1994.783</v>
      </c>
      <c r="O18" s="8">
        <f t="shared" si="5"/>
        <v>3.699</v>
      </c>
      <c r="P18" s="4">
        <f t="shared" si="6"/>
        <v>7.398</v>
      </c>
      <c r="Q18" s="1">
        <v>3.74600683930364</v>
      </c>
      <c r="R18" s="1">
        <v>13</v>
      </c>
      <c r="S18" s="1">
        <v>13</v>
      </c>
    </row>
    <row r="19" spans="1:19">
      <c r="A19" s="1">
        <v>18</v>
      </c>
      <c r="B19" s="2" t="s">
        <v>36</v>
      </c>
      <c r="C19" s="3">
        <v>313013</v>
      </c>
      <c r="D19" s="4">
        <v>6.5</v>
      </c>
      <c r="E19" s="5">
        <v>0.062</v>
      </c>
      <c r="F19" s="5">
        <v>0.27</v>
      </c>
      <c r="G19" s="5">
        <v>0.542</v>
      </c>
      <c r="H19" s="5">
        <v>0.122</v>
      </c>
      <c r="I19" s="5">
        <v>0.023</v>
      </c>
      <c r="J19" s="3">
        <f t="shared" si="0"/>
        <v>97034.03</v>
      </c>
      <c r="K19" s="3">
        <f t="shared" si="1"/>
        <v>338054.04</v>
      </c>
      <c r="L19" s="3">
        <f t="shared" si="2"/>
        <v>508959.138</v>
      </c>
      <c r="M19" s="3">
        <f t="shared" si="3"/>
        <v>76375.172</v>
      </c>
      <c r="N19" s="3">
        <f t="shared" si="4"/>
        <v>7199.299</v>
      </c>
      <c r="O19" s="8">
        <f t="shared" si="5"/>
        <v>3.283</v>
      </c>
      <c r="P19" s="4">
        <f t="shared" si="6"/>
        <v>6.566</v>
      </c>
      <c r="Q19" s="1">
        <v>3.53586175997489</v>
      </c>
      <c r="R19" s="1">
        <v>22</v>
      </c>
      <c r="S19" s="1">
        <v>22</v>
      </c>
    </row>
    <row r="20" spans="1:19">
      <c r="A20" s="1">
        <v>19</v>
      </c>
      <c r="B20" s="2" t="s">
        <v>37</v>
      </c>
      <c r="C20" s="3">
        <v>556841</v>
      </c>
      <c r="D20" s="4">
        <v>8.1</v>
      </c>
      <c r="E20" s="5">
        <v>0.333</v>
      </c>
      <c r="F20" s="5">
        <v>0.437</v>
      </c>
      <c r="G20" s="5">
        <v>0.198</v>
      </c>
      <c r="H20" s="5">
        <v>0.024</v>
      </c>
      <c r="I20" s="5">
        <v>0.008</v>
      </c>
      <c r="J20" s="3">
        <f t="shared" si="0"/>
        <v>927140.265</v>
      </c>
      <c r="K20" s="3">
        <f t="shared" si="1"/>
        <v>973358.068</v>
      </c>
      <c r="L20" s="3">
        <f t="shared" si="2"/>
        <v>330763.554</v>
      </c>
      <c r="M20" s="3">
        <f t="shared" si="3"/>
        <v>26728.368</v>
      </c>
      <c r="N20" s="3">
        <f t="shared" si="4"/>
        <v>4454.728</v>
      </c>
      <c r="O20" s="8">
        <f t="shared" si="5"/>
        <v>4.063</v>
      </c>
      <c r="P20" s="4">
        <f t="shared" si="6"/>
        <v>8.126</v>
      </c>
      <c r="Q20" s="1">
        <v>3.96436056044043</v>
      </c>
      <c r="R20" s="1">
        <v>2</v>
      </c>
      <c r="S20" s="1">
        <v>2</v>
      </c>
    </row>
    <row r="21" spans="1:19">
      <c r="A21" s="1">
        <v>20</v>
      </c>
      <c r="B21" s="2" t="s">
        <v>38</v>
      </c>
      <c r="C21" s="3">
        <v>319209</v>
      </c>
      <c r="D21" s="4">
        <v>7.3</v>
      </c>
      <c r="E21" s="5">
        <v>0.121</v>
      </c>
      <c r="F21" s="5">
        <v>0.461</v>
      </c>
      <c r="G21" s="5">
        <v>0.379</v>
      </c>
      <c r="H21" s="5">
        <v>0.036</v>
      </c>
      <c r="I21" s="5">
        <v>0.004</v>
      </c>
      <c r="J21" s="3">
        <f t="shared" si="0"/>
        <v>193121.445</v>
      </c>
      <c r="K21" s="3">
        <f t="shared" si="1"/>
        <v>588621.396</v>
      </c>
      <c r="L21" s="3">
        <f t="shared" si="2"/>
        <v>362940.633</v>
      </c>
      <c r="M21" s="3">
        <f t="shared" si="3"/>
        <v>22983.048</v>
      </c>
      <c r="N21" s="3">
        <f t="shared" si="4"/>
        <v>1276.836</v>
      </c>
      <c r="O21" s="8">
        <f t="shared" si="5"/>
        <v>3.662</v>
      </c>
      <c r="P21" s="4">
        <f t="shared" si="6"/>
        <v>7.324</v>
      </c>
      <c r="Q21" s="1">
        <v>3.72477579371327</v>
      </c>
      <c r="R21" s="1">
        <v>17</v>
      </c>
      <c r="S21" s="1">
        <v>16</v>
      </c>
    </row>
    <row r="22" spans="1:19">
      <c r="A22" s="1">
        <v>21</v>
      </c>
      <c r="B22" s="2" t="s">
        <v>39</v>
      </c>
      <c r="C22" s="3">
        <v>280710</v>
      </c>
      <c r="D22" s="4">
        <v>7</v>
      </c>
      <c r="E22" s="5">
        <v>0.107</v>
      </c>
      <c r="F22" s="5">
        <v>0.363</v>
      </c>
      <c r="G22" s="5">
        <v>0.454</v>
      </c>
      <c r="H22" s="5">
        <v>0.064</v>
      </c>
      <c r="I22" s="5">
        <v>0.011</v>
      </c>
      <c r="J22" s="3">
        <f t="shared" si="0"/>
        <v>150179.85</v>
      </c>
      <c r="K22" s="3">
        <f t="shared" si="1"/>
        <v>407590.92</v>
      </c>
      <c r="L22" s="3">
        <f t="shared" si="2"/>
        <v>382327.02</v>
      </c>
      <c r="M22" s="3">
        <f t="shared" si="3"/>
        <v>35930.88</v>
      </c>
      <c r="N22" s="3">
        <f t="shared" si="4"/>
        <v>3087.81</v>
      </c>
      <c r="O22" s="8">
        <f t="shared" si="5"/>
        <v>3.488</v>
      </c>
      <c r="P22" s="4">
        <f t="shared" si="6"/>
        <v>6.976</v>
      </c>
      <c r="Q22" s="1">
        <v>3.64656441211838</v>
      </c>
      <c r="R22" s="1">
        <v>18</v>
      </c>
      <c r="S22" s="1">
        <v>19</v>
      </c>
    </row>
    <row r="23" spans="1:19">
      <c r="A23" s="1">
        <v>22</v>
      </c>
      <c r="B23" s="2" t="s">
        <v>40</v>
      </c>
      <c r="C23" s="3">
        <v>290800</v>
      </c>
      <c r="D23" s="4">
        <v>8.9</v>
      </c>
      <c r="E23" s="5">
        <v>0.576</v>
      </c>
      <c r="F23" s="5">
        <v>0.299</v>
      </c>
      <c r="G23" s="5">
        <v>0.106</v>
      </c>
      <c r="H23" s="5">
        <v>0.013</v>
      </c>
      <c r="I23" s="5">
        <v>0.006</v>
      </c>
      <c r="J23" s="3">
        <f t="shared" si="0"/>
        <v>837504</v>
      </c>
      <c r="K23" s="3">
        <f t="shared" si="1"/>
        <v>347796.8</v>
      </c>
      <c r="L23" s="3">
        <f t="shared" si="2"/>
        <v>92474.4</v>
      </c>
      <c r="M23" s="3">
        <f t="shared" si="3"/>
        <v>7560.8</v>
      </c>
      <c r="N23" s="3">
        <f t="shared" si="4"/>
        <v>1744.8</v>
      </c>
      <c r="O23" s="8">
        <f t="shared" si="5"/>
        <v>4.426</v>
      </c>
      <c r="P23" s="4">
        <f t="shared" si="6"/>
        <v>8.852</v>
      </c>
      <c r="Q23" s="1">
        <v>4.09574834962017</v>
      </c>
      <c r="R23" s="1">
        <v>1</v>
      </c>
      <c r="S23" s="1">
        <v>1</v>
      </c>
    </row>
    <row r="24" spans="3:15">
      <c r="C24" s="6">
        <f>AVERAGE(C2:C23)</f>
        <v>312895.863636364</v>
      </c>
      <c r="O24" s="9">
        <f>AVERAGE(O2:O23)</f>
        <v>3.78881818181818</v>
      </c>
    </row>
    <row r="25" spans="2:2">
      <c r="B25" s="7">
        <v>43582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marvel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ybtao</cp:lastModifiedBy>
  <dcterms:created xsi:type="dcterms:W3CDTF">2015-06-05T18:17:00Z</dcterms:created>
  <dcterms:modified xsi:type="dcterms:W3CDTF">2019-04-29T01:28:03Z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